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1975" windowHeight="8970"/>
  </bookViews>
  <sheets>
    <sheet name="1, WorldFile_LocationAdjustor" sheetId="5" r:id="rId1"/>
    <sheet name="2. WorldFile_ImageTiler" sheetId="2" r:id="rId2"/>
  </sheets>
  <calcPr calcId="124519"/>
</workbook>
</file>

<file path=xl/calcChain.xml><?xml version="1.0" encoding="utf-8"?>
<calcChain xmlns="http://schemas.openxmlformats.org/spreadsheetml/2006/main">
  <c r="J29" i="2"/>
  <c r="J32"/>
  <c r="J26"/>
  <c r="J23"/>
  <c r="J20"/>
  <c r="J17"/>
  <c r="J14"/>
  <c r="J11"/>
  <c r="J8"/>
  <c r="J33"/>
  <c r="J27"/>
  <c r="J30" s="1"/>
  <c r="J24"/>
  <c r="J21"/>
  <c r="J18"/>
  <c r="J15"/>
  <c r="J12"/>
  <c r="J9"/>
  <c r="C32"/>
  <c r="B32"/>
  <c r="B29"/>
  <c r="B26"/>
  <c r="B23"/>
  <c r="B20"/>
  <c r="B8"/>
  <c r="B11"/>
  <c r="B14"/>
  <c r="B17"/>
  <c r="B33"/>
  <c r="B30"/>
  <c r="B27"/>
  <c r="B24"/>
  <c r="B21"/>
  <c r="B18"/>
  <c r="B15"/>
  <c r="B12"/>
  <c r="B9"/>
  <c r="I9"/>
  <c r="H9"/>
  <c r="G9"/>
  <c r="F9"/>
  <c r="E9"/>
  <c r="D9"/>
  <c r="C9"/>
  <c r="I8"/>
  <c r="H8"/>
  <c r="G8"/>
  <c r="F8"/>
  <c r="E8"/>
  <c r="D8"/>
  <c r="C8"/>
  <c r="I32"/>
  <c r="I29"/>
  <c r="I26"/>
  <c r="I23"/>
  <c r="I17"/>
  <c r="I14"/>
  <c r="I11"/>
  <c r="I20"/>
  <c r="I33"/>
  <c r="I27"/>
  <c r="I30" s="1"/>
  <c r="I24"/>
  <c r="I21"/>
  <c r="I18"/>
  <c r="I15"/>
  <c r="I12"/>
  <c r="H33"/>
  <c r="G33"/>
  <c r="F33"/>
  <c r="E33"/>
  <c r="H30"/>
  <c r="G30"/>
  <c r="F30"/>
  <c r="H27"/>
  <c r="G27"/>
  <c r="F27"/>
  <c r="E27"/>
  <c r="E24"/>
  <c r="H12"/>
  <c r="G12"/>
  <c r="F12"/>
  <c r="E12"/>
  <c r="H15"/>
  <c r="G15"/>
  <c r="F15"/>
  <c r="E15"/>
  <c r="H18"/>
  <c r="G18"/>
  <c r="F18"/>
  <c r="E18"/>
  <c r="H24"/>
  <c r="G24"/>
  <c r="F24"/>
  <c r="D33"/>
  <c r="D30"/>
  <c r="D27"/>
  <c r="D24"/>
  <c r="D12"/>
  <c r="D15"/>
  <c r="D18"/>
  <c r="C12"/>
  <c r="C33"/>
  <c r="C30"/>
  <c r="C27"/>
  <c r="C24"/>
  <c r="C15"/>
  <c r="C18"/>
  <c r="H21"/>
  <c r="G21"/>
  <c r="C21"/>
  <c r="D21"/>
  <c r="E21"/>
  <c r="C29"/>
  <c r="C26"/>
  <c r="C23"/>
  <c r="C20"/>
  <c r="C17"/>
  <c r="C14"/>
  <c r="C11"/>
  <c r="H32"/>
  <c r="G32"/>
  <c r="F32"/>
  <c r="E32"/>
  <c r="D32"/>
  <c r="H23"/>
  <c r="H29"/>
  <c r="H26"/>
  <c r="H20"/>
  <c r="H17"/>
  <c r="H14"/>
  <c r="H11"/>
  <c r="G26"/>
  <c r="G29"/>
  <c r="G23"/>
  <c r="G11"/>
  <c r="G14"/>
  <c r="G17"/>
  <c r="G20"/>
  <c r="E20"/>
  <c r="D29"/>
  <c r="D26"/>
  <c r="D23"/>
  <c r="D20"/>
  <c r="D17"/>
  <c r="D14"/>
  <c r="D11"/>
  <c r="E29"/>
  <c r="E26"/>
  <c r="E23"/>
  <c r="E11"/>
  <c r="E14"/>
  <c r="E17"/>
  <c r="F29"/>
  <c r="F26"/>
  <c r="F23"/>
  <c r="F11"/>
  <c r="F14"/>
  <c r="F17"/>
  <c r="F26" i="5"/>
  <c r="F25"/>
  <c r="D23"/>
  <c r="F23" s="1"/>
  <c r="D22"/>
  <c r="F22" s="1"/>
  <c r="D20"/>
  <c r="F20" s="1"/>
  <c r="D19"/>
  <c r="F19" s="1"/>
  <c r="D17"/>
  <c r="F17" s="1"/>
  <c r="D16"/>
  <c r="F16" s="1"/>
  <c r="D14"/>
  <c r="F14" s="1"/>
  <c r="D13"/>
  <c r="F13" s="1"/>
  <c r="D11"/>
  <c r="F11" s="1"/>
  <c r="D10"/>
  <c r="F10" s="1"/>
  <c r="E30" i="2" l="1"/>
</calcChain>
</file>

<file path=xl/sharedStrings.xml><?xml version="1.0" encoding="utf-8"?>
<sst xmlns="http://schemas.openxmlformats.org/spreadsheetml/2006/main" count="184" uniqueCount="55">
  <si>
    <t>Feature Location</t>
  </si>
  <si>
    <t>in ICPro</t>
  </si>
  <si>
    <t>UTM</t>
  </si>
  <si>
    <t>WorldFile</t>
  </si>
  <si>
    <t>WorldFile:</t>
  </si>
  <si>
    <t>Current</t>
  </si>
  <si>
    <t>Easting-Northing</t>
  </si>
  <si>
    <t>Difference Adjusted</t>
  </si>
  <si>
    <t>Top-Left UTM</t>
  </si>
  <si>
    <t>Current WorldFile</t>
  </si>
  <si>
    <t>(Google Earth or literature)</t>
  </si>
  <si>
    <t>Displayed UTM</t>
  </si>
  <si>
    <t>True UTM</t>
  </si>
  <si>
    <t>(meters)</t>
  </si>
  <si>
    <t>Difference</t>
  </si>
  <si>
    <t>AY28_0410_5000_2015_Copy6.jgw</t>
  </si>
  <si>
    <t>AY28_0410_5000_2015_Copy7.jgw</t>
  </si>
  <si>
    <t>AY28_0410_5000_2015_Copy8.jgw</t>
  </si>
  <si>
    <t>AY28_0410_5000_2015_Copy9.jgw</t>
  </si>
  <si>
    <t>AY28_0410_5000_2015_Copy10.jgw</t>
  </si>
  <si>
    <t>(Create UTM from valid LatLong if reqd.)</t>
  </si>
  <si>
    <t>(Shifts within the</t>
  </si>
  <si>
    <t>same UTM Zone)</t>
  </si>
  <si>
    <t>Known Feature Location</t>
  </si>
  <si>
    <t>UTM Map-Image Location Adjustor</t>
  </si>
  <si>
    <t>Corrects the displayed location of a UTM map based on a known feature location on the  map</t>
  </si>
  <si>
    <t>- by adjusting the companion georeferencing text World File's UTM coordinates</t>
  </si>
  <si>
    <t>&lt;- This world file example has the</t>
  </si>
  <si>
    <t>&lt;-  with almost no difference error.</t>
  </si>
  <si>
    <t>&lt;-  correct Displayed Feature Location</t>
  </si>
  <si>
    <t>UTM Image-Georeferencing text World File</t>
  </si>
  <si>
    <t>1. Data Entry</t>
  </si>
  <si>
    <t>2. Data Entry</t>
  </si>
  <si>
    <t>3. Data Entry</t>
  </si>
  <si>
    <t>AY28_0409_5000_2015_Copy6.jgw</t>
  </si>
  <si>
    <t>AY28_0407_5000_2015.jgw</t>
  </si>
  <si>
    <t>Easting:</t>
  </si>
  <si>
    <t>Northing:</t>
  </si>
  <si>
    <t>Known Location World File</t>
  </si>
  <si>
    <t>Top-Left (NW) Map Image</t>
  </si>
  <si>
    <t>Bottom-Right (SE) Map Image</t>
  </si>
  <si>
    <t>Data Entry</t>
  </si>
  <si>
    <t>Width:</t>
  </si>
  <si>
    <t>Height:</t>
  </si>
  <si>
    <t>AY28_0408_5000_2015.jgw</t>
  </si>
  <si>
    <t>(Tiles image maps within the</t>
  </si>
  <si>
    <t xml:space="preserve">  UTM Map-Image Location Tiler</t>
  </si>
  <si>
    <t>- assuming all the map images are the same size in width and height (meters)</t>
  </si>
  <si>
    <t xml:space="preserve">  Creates the World File Easting &amp; Northing UTM coordinates for a tiled table of map images</t>
  </si>
  <si>
    <t xml:space="preserve">  based on the Known Location geo-referencing top-left UTM coordinates of one map image</t>
  </si>
  <si>
    <t>AY28_0307_5000_2015.jgw</t>
  </si>
  <si>
    <t>AY28_0308_5000_2015.jgw</t>
  </si>
  <si>
    <t>AY28_0309_5000_2015.jgw</t>
  </si>
  <si>
    <t>AY28_0310_5000_2015.jgw</t>
  </si>
  <si>
    <t>Map Tile Size (meters)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</si>
</sst>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002060"/>
      <name val="Calibri"/>
      <family val="2"/>
      <scheme val="minor"/>
    </font>
    <font>
      <u/>
      <sz val="10"/>
      <color theme="10"/>
      <name val="Calibri"/>
      <family val="2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2" xfId="0" applyFont="1" applyBorder="1"/>
    <xf numFmtId="0" fontId="9" fillId="0" borderId="0" xfId="0" applyFont="1"/>
    <xf numFmtId="0" fontId="2" fillId="0" borderId="0" xfId="0" applyFont="1"/>
    <xf numFmtId="0" fontId="5" fillId="2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6" fillId="2" borderId="9" xfId="0" applyFont="1" applyFill="1" applyBorder="1"/>
    <xf numFmtId="0" fontId="0" fillId="2" borderId="9" xfId="0" applyFill="1" applyBorder="1"/>
    <xf numFmtId="0" fontId="0" fillId="2" borderId="8" xfId="0" applyFill="1" applyBorder="1"/>
    <xf numFmtId="0" fontId="5" fillId="2" borderId="15" xfId="0" applyFont="1" applyFill="1" applyBorder="1" applyAlignment="1">
      <alignment horizontal="left" vertical="center"/>
    </xf>
    <xf numFmtId="0" fontId="0" fillId="3" borderId="20" xfId="0" applyFill="1" applyBorder="1"/>
    <xf numFmtId="0" fontId="0" fillId="3" borderId="17" xfId="0" applyFill="1" applyBorder="1"/>
    <xf numFmtId="0" fontId="0" fillId="3" borderId="21" xfId="0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/>
    <xf numFmtId="0" fontId="0" fillId="0" borderId="25" xfId="0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0" fillId="3" borderId="6" xfId="0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2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6" fillId="0" borderId="14" xfId="0" applyFont="1" applyBorder="1"/>
    <xf numFmtId="0" fontId="6" fillId="0" borderId="3" xfId="0" applyFont="1" applyBorder="1"/>
    <xf numFmtId="0" fontId="6" fillId="0" borderId="4" xfId="0" applyFont="1" applyBorder="1"/>
    <xf numFmtId="0" fontId="1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0" fillId="0" borderId="30" xfId="0" applyBorder="1"/>
    <xf numFmtId="0" fontId="3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3" borderId="12" xfId="0" applyFill="1" applyBorder="1"/>
    <xf numFmtId="1" fontId="5" fillId="2" borderId="9" xfId="0" applyNumberFormat="1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3" borderId="35" xfId="0" applyFill="1" applyBorder="1"/>
    <xf numFmtId="0" fontId="0" fillId="0" borderId="25" xfId="0" applyBorder="1"/>
    <xf numFmtId="0" fontId="0" fillId="3" borderId="19" xfId="0" applyFill="1" applyBorder="1"/>
    <xf numFmtId="0" fontId="6" fillId="0" borderId="16" xfId="0" applyFont="1" applyBorder="1"/>
    <xf numFmtId="0" fontId="16" fillId="2" borderId="9" xfId="0" applyFont="1" applyFill="1" applyBorder="1" applyAlignment="1">
      <alignment horizontal="left" vertical="center"/>
    </xf>
    <xf numFmtId="0" fontId="17" fillId="3" borderId="13" xfId="1" applyFont="1" applyFill="1" applyBorder="1" applyAlignment="1" applyProtection="1">
      <alignment horizontal="center" vertical="center"/>
    </xf>
    <xf numFmtId="0" fontId="1" fillId="0" borderId="0" xfId="0" applyFont="1"/>
    <xf numFmtId="0" fontId="3" fillId="0" borderId="0" xfId="0" applyFont="1"/>
    <xf numFmtId="0" fontId="0" fillId="0" borderId="0" xfId="0" quotePrefix="1"/>
    <xf numFmtId="0" fontId="18" fillId="0" borderId="0" xfId="0" applyFont="1"/>
    <xf numFmtId="0" fontId="4" fillId="0" borderId="0" xfId="0" applyFont="1" applyBorder="1" applyAlignment="1">
      <alignment horizontal="left"/>
    </xf>
    <xf numFmtId="0" fontId="0" fillId="3" borderId="36" xfId="0" applyFill="1" applyBorder="1"/>
    <xf numFmtId="0" fontId="1" fillId="0" borderId="38" xfId="0" applyFont="1" applyBorder="1"/>
    <xf numFmtId="0" fontId="1" fillId="0" borderId="37" xfId="0" applyFont="1" applyBorder="1"/>
    <xf numFmtId="0" fontId="1" fillId="4" borderId="0" xfId="0" applyFont="1" applyFill="1"/>
    <xf numFmtId="0" fontId="12" fillId="3" borderId="3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Fill="1"/>
    <xf numFmtId="0" fontId="20" fillId="3" borderId="39" xfId="0" applyFont="1" applyFill="1" applyBorder="1" applyAlignment="1">
      <alignment horizontal="center"/>
    </xf>
    <xf numFmtId="0" fontId="21" fillId="3" borderId="39" xfId="0" applyFont="1" applyFill="1" applyBorder="1" applyAlignment="1">
      <alignment horizontal="center"/>
    </xf>
    <xf numFmtId="0" fontId="0" fillId="0" borderId="43" xfId="0" applyBorder="1"/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9" fillId="6" borderId="39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0" fontId="22" fillId="5" borderId="41" xfId="0" applyFont="1" applyFill="1" applyBorder="1" applyAlignment="1">
      <alignment horizontal="center"/>
    </xf>
    <xf numFmtId="0" fontId="1" fillId="0" borderId="36" xfId="0" applyFont="1" applyBorder="1"/>
    <xf numFmtId="0" fontId="1" fillId="0" borderId="45" xfId="0" applyFont="1" applyBorder="1"/>
    <xf numFmtId="0" fontId="1" fillId="0" borderId="42" xfId="0" applyFont="1" applyBorder="1" applyAlignment="1">
      <alignment horizontal="left" vertical="center"/>
    </xf>
    <xf numFmtId="0" fontId="2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E76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268655</xdr:colOff>
      <xdr:row>7</xdr:row>
      <xdr:rowOff>85726</xdr:rowOff>
    </xdr:from>
    <xdr:to>
      <xdr:col>12</xdr:col>
      <xdr:colOff>571500</xdr:colOff>
      <xdr:row>17</xdr:row>
      <xdr:rowOff>139386</xdr:rowOff>
    </xdr:to>
    <xdr:pic>
      <xdr:nvPicPr>
        <xdr:cNvPr id="2" name="Picture 1" descr="WorldFileImag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5905" y="1476376"/>
          <a:ext cx="3960445" cy="2072960"/>
        </a:xfrm>
        <a:prstGeom prst="rect">
          <a:avLst/>
        </a:prstGeom>
        <a:ln w="12700">
          <a:solidFill>
            <a:srgbClr val="002060"/>
          </a:solidFill>
        </a:ln>
      </xdr:spPr>
    </xdr:pic>
    <xdr:clientData/>
  </xdr:twoCellAnchor>
  <xdr:twoCellAnchor editAs="oneCell">
    <xdr:from>
      <xdr:col>0</xdr:col>
      <xdr:colOff>266700</xdr:colOff>
      <xdr:row>0</xdr:row>
      <xdr:rowOff>190499</xdr:rowOff>
    </xdr:from>
    <xdr:to>
      <xdr:col>0</xdr:col>
      <xdr:colOff>702183</xdr:colOff>
      <xdr:row>3</xdr:row>
      <xdr:rowOff>44957</xdr:rowOff>
    </xdr:to>
    <xdr:pic>
      <xdr:nvPicPr>
        <xdr:cNvPr id="3" name="Picture 2" descr="WorldFil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190499"/>
          <a:ext cx="435483" cy="435483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</xdr:row>
      <xdr:rowOff>85725</xdr:rowOff>
    </xdr:from>
    <xdr:to>
      <xdr:col>7</xdr:col>
      <xdr:colOff>35433</xdr:colOff>
      <xdr:row>6</xdr:row>
      <xdr:rowOff>111633</xdr:rowOff>
    </xdr:to>
    <xdr:pic>
      <xdr:nvPicPr>
        <xdr:cNvPr id="4" name="Picture 3" descr="WorldFil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6800" y="866775"/>
          <a:ext cx="435483" cy="435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129648</xdr:colOff>
      <xdr:row>1</xdr:row>
      <xdr:rowOff>128323</xdr:rowOff>
    </xdr:from>
    <xdr:to>
      <xdr:col>0</xdr:col>
      <xdr:colOff>565131</xdr:colOff>
      <xdr:row>3</xdr:row>
      <xdr:rowOff>124598</xdr:rowOff>
    </xdr:to>
    <xdr:pic>
      <xdr:nvPicPr>
        <xdr:cNvPr id="2" name="Picture 1" descr="WorldFil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48" y="128323"/>
          <a:ext cx="435483" cy="43680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</xdr:row>
      <xdr:rowOff>180975</xdr:rowOff>
    </xdr:from>
    <xdr:to>
      <xdr:col>10</xdr:col>
      <xdr:colOff>587883</xdr:colOff>
      <xdr:row>7</xdr:row>
      <xdr:rowOff>16384</xdr:rowOff>
    </xdr:to>
    <xdr:pic>
      <xdr:nvPicPr>
        <xdr:cNvPr id="4" name="Picture 3" descr="WorldFil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64125" y="762000"/>
          <a:ext cx="435483" cy="435483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</xdr:row>
      <xdr:rowOff>0</xdr:rowOff>
    </xdr:from>
    <xdr:to>
      <xdr:col>10</xdr:col>
      <xdr:colOff>549783</xdr:colOff>
      <xdr:row>7</xdr:row>
      <xdr:rowOff>16384</xdr:rowOff>
    </xdr:to>
    <xdr:pic>
      <xdr:nvPicPr>
        <xdr:cNvPr id="5" name="Picture 4" descr="WorldFil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0" y="771525"/>
          <a:ext cx="445008" cy="425958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285750</xdr:colOff>
      <xdr:row>7</xdr:row>
      <xdr:rowOff>125977</xdr:rowOff>
    </xdr:from>
    <xdr:to>
      <xdr:col>15</xdr:col>
      <xdr:colOff>343327</xdr:colOff>
      <xdr:row>17</xdr:row>
      <xdr:rowOff>82235</xdr:rowOff>
    </xdr:to>
    <xdr:pic>
      <xdr:nvPicPr>
        <xdr:cNvPr id="6" name="Picture 5" descr="WorldFileImage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97475" y="1307077"/>
          <a:ext cx="3665170" cy="1918408"/>
        </a:xfrm>
        <a:prstGeom prst="rect">
          <a:avLst/>
        </a:prstGeom>
        <a:ln w="12700">
          <a:solidFill>
            <a:srgbClr val="00206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cn.montana.edu/Resources/Converter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6"/>
  <sheetViews>
    <sheetView tabSelected="1" workbookViewId="0">
      <selection activeCell="K26" sqref="K26"/>
    </sheetView>
  </sheetViews>
  <sheetFormatPr defaultRowHeight="15"/>
  <cols>
    <col min="1" max="1" width="14" customWidth="1"/>
    <col min="2" max="2" width="29.28515625" customWidth="1"/>
    <col min="3" max="3" width="32.28515625" customWidth="1"/>
    <col min="4" max="4" width="11.5703125" customWidth="1"/>
    <col min="5" max="5" width="19.7109375" customWidth="1"/>
    <col min="6" max="6" width="20.28515625" customWidth="1"/>
  </cols>
  <sheetData>
    <row r="2" spans="1:15" ht="15.75">
      <c r="B2" s="68"/>
      <c r="C2" s="68" t="s">
        <v>24</v>
      </c>
    </row>
    <row r="3" spans="1:15">
      <c r="B3" s="67" t="s">
        <v>25</v>
      </c>
    </row>
    <row r="4" spans="1:15" ht="15.75" thickBot="1">
      <c r="B4" s="69" t="s">
        <v>26</v>
      </c>
    </row>
    <row r="5" spans="1:15" ht="16.5" thickTop="1">
      <c r="A5" s="37"/>
      <c r="B5" s="27" t="s">
        <v>31</v>
      </c>
      <c r="C5" s="27" t="s">
        <v>32</v>
      </c>
      <c r="D5" s="13" t="s">
        <v>2</v>
      </c>
      <c r="E5" s="28" t="s">
        <v>33</v>
      </c>
      <c r="F5" s="38" t="s">
        <v>7</v>
      </c>
    </row>
    <row r="6" spans="1:15" ht="15.75">
      <c r="A6" s="36" t="s">
        <v>21</v>
      </c>
      <c r="B6" s="26" t="s">
        <v>12</v>
      </c>
      <c r="C6" s="26" t="s">
        <v>11</v>
      </c>
      <c r="D6" s="14" t="s">
        <v>14</v>
      </c>
      <c r="E6" s="29" t="s">
        <v>9</v>
      </c>
      <c r="F6" s="39" t="s">
        <v>3</v>
      </c>
      <c r="H6" s="71" t="s">
        <v>30</v>
      </c>
    </row>
    <row r="7" spans="1:15" ht="15.75">
      <c r="A7" s="30" t="s">
        <v>22</v>
      </c>
      <c r="B7" s="22" t="s">
        <v>23</v>
      </c>
      <c r="C7" s="22" t="s">
        <v>0</v>
      </c>
      <c r="D7" s="14" t="s">
        <v>13</v>
      </c>
      <c r="E7" s="29" t="s">
        <v>8</v>
      </c>
      <c r="F7" s="39" t="s">
        <v>8</v>
      </c>
    </row>
    <row r="8" spans="1:15" ht="16.5" thickBot="1">
      <c r="A8" s="51" t="s">
        <v>5</v>
      </c>
      <c r="B8" s="52" t="s">
        <v>10</v>
      </c>
      <c r="C8" s="52" t="s">
        <v>1</v>
      </c>
      <c r="D8" s="53"/>
      <c r="E8" s="54" t="s">
        <v>6</v>
      </c>
      <c r="F8" s="55" t="s">
        <v>6</v>
      </c>
      <c r="J8" s="31"/>
      <c r="K8" s="32"/>
      <c r="L8" s="33"/>
      <c r="M8" s="31"/>
      <c r="N8" s="34"/>
      <c r="O8" s="35"/>
    </row>
    <row r="9" spans="1:15" ht="15.75" thickTop="1">
      <c r="A9" s="56" t="s">
        <v>4</v>
      </c>
      <c r="B9" s="59" t="s">
        <v>15</v>
      </c>
      <c r="C9" s="66" t="s">
        <v>20</v>
      </c>
      <c r="D9" s="18"/>
      <c r="E9" s="49"/>
      <c r="F9" s="50"/>
    </row>
    <row r="10" spans="1:15" ht="15.75">
      <c r="A10" s="1" t="s">
        <v>36</v>
      </c>
      <c r="B10" s="23">
        <v>762042</v>
      </c>
      <c r="C10" s="65">
        <v>762021</v>
      </c>
      <c r="D10" s="15">
        <f>C10-B10</f>
        <v>-21</v>
      </c>
      <c r="E10" s="46">
        <v>761654</v>
      </c>
      <c r="F10" s="41">
        <f>D10+E10</f>
        <v>761633</v>
      </c>
      <c r="G10" s="2"/>
    </row>
    <row r="11" spans="1:15" ht="16.5" thickBot="1">
      <c r="A11" s="1" t="s">
        <v>37</v>
      </c>
      <c r="B11" s="23">
        <v>6001656</v>
      </c>
      <c r="C11" s="57">
        <v>6001623</v>
      </c>
      <c r="D11" s="15">
        <f>C11-B11</f>
        <v>-33</v>
      </c>
      <c r="E11" s="46">
        <v>6003624</v>
      </c>
      <c r="F11" s="41">
        <f>D11+E11</f>
        <v>6003591</v>
      </c>
    </row>
    <row r="12" spans="1:15">
      <c r="A12" s="21" t="s">
        <v>4</v>
      </c>
      <c r="B12" s="59" t="s">
        <v>16</v>
      </c>
      <c r="C12" s="5"/>
      <c r="D12" s="16"/>
      <c r="E12" s="47"/>
      <c r="F12" s="40"/>
    </row>
    <row r="13" spans="1:15" ht="15.75">
      <c r="A13" s="1" t="s">
        <v>36</v>
      </c>
      <c r="B13" s="23">
        <v>762042</v>
      </c>
      <c r="C13" s="4">
        <v>762019</v>
      </c>
      <c r="D13" s="15">
        <f>C13-B13</f>
        <v>-23</v>
      </c>
      <c r="E13" s="58">
        <v>761633</v>
      </c>
      <c r="F13" s="41">
        <f>D13+E13</f>
        <v>761610</v>
      </c>
      <c r="G13" s="2"/>
    </row>
    <row r="14" spans="1:15" ht="16.5" thickBot="1">
      <c r="A14" s="1" t="s">
        <v>37</v>
      </c>
      <c r="B14" s="23">
        <v>6001656</v>
      </c>
      <c r="C14" s="4">
        <v>6001615</v>
      </c>
      <c r="D14" s="15">
        <f>B14-C14</f>
        <v>41</v>
      </c>
      <c r="E14" s="58">
        <v>6003591</v>
      </c>
      <c r="F14" s="41">
        <f>D14+E14</f>
        <v>6003632</v>
      </c>
    </row>
    <row r="15" spans="1:15">
      <c r="A15" s="21" t="s">
        <v>4</v>
      </c>
      <c r="B15" s="59" t="s">
        <v>17</v>
      </c>
      <c r="C15" s="5"/>
      <c r="D15" s="16"/>
      <c r="E15" s="47"/>
      <c r="F15" s="40"/>
    </row>
    <row r="16" spans="1:15" ht="15.75">
      <c r="A16" s="1" t="s">
        <v>36</v>
      </c>
      <c r="B16" s="23">
        <v>762042</v>
      </c>
      <c r="C16" s="4">
        <v>761978</v>
      </c>
      <c r="D16" s="15">
        <f>C16-B16</f>
        <v>-64</v>
      </c>
      <c r="E16" s="46">
        <v>761610</v>
      </c>
      <c r="F16" s="41">
        <f>E16+D16</f>
        <v>761546</v>
      </c>
      <c r="G16" s="3"/>
    </row>
    <row r="17" spans="1:11" ht="16.5" thickBot="1">
      <c r="A17" s="1" t="s">
        <v>37</v>
      </c>
      <c r="B17" s="23">
        <v>6001656</v>
      </c>
      <c r="C17" s="4">
        <v>6001622</v>
      </c>
      <c r="D17" s="15">
        <f>B17-C17</f>
        <v>34</v>
      </c>
      <c r="E17" s="46">
        <v>6003632</v>
      </c>
      <c r="F17" s="41">
        <f>E17+D17</f>
        <v>6003666</v>
      </c>
      <c r="G17" s="3"/>
    </row>
    <row r="18" spans="1:11">
      <c r="A18" s="21" t="s">
        <v>4</v>
      </c>
      <c r="B18" s="59" t="s">
        <v>18</v>
      </c>
      <c r="C18" s="5"/>
      <c r="D18" s="16"/>
      <c r="E18" s="47"/>
      <c r="F18" s="40"/>
    </row>
    <row r="19" spans="1:11" ht="15.75">
      <c r="A19" s="1" t="s">
        <v>36</v>
      </c>
      <c r="B19" s="23">
        <v>762042</v>
      </c>
      <c r="C19" s="4">
        <v>761915</v>
      </c>
      <c r="D19" s="15">
        <f>C19-B19</f>
        <v>-127</v>
      </c>
      <c r="E19" s="46">
        <v>761546</v>
      </c>
      <c r="F19" s="41">
        <f>E19-D19</f>
        <v>761673</v>
      </c>
    </row>
    <row r="20" spans="1:11" ht="16.5" thickBot="1">
      <c r="A20" s="1" t="s">
        <v>37</v>
      </c>
      <c r="B20" s="23">
        <v>6001656</v>
      </c>
      <c r="C20" s="4">
        <v>6001656</v>
      </c>
      <c r="D20" s="15">
        <f>B20-C20</f>
        <v>0</v>
      </c>
      <c r="E20" s="46">
        <v>6003666</v>
      </c>
      <c r="F20" s="41">
        <f>E20-D20</f>
        <v>6003666</v>
      </c>
    </row>
    <row r="21" spans="1:11">
      <c r="A21" s="21" t="s">
        <v>4</v>
      </c>
      <c r="B21" s="59" t="s">
        <v>19</v>
      </c>
      <c r="C21" s="5"/>
      <c r="D21" s="16"/>
      <c r="E21" s="47"/>
      <c r="F21" s="40"/>
      <c r="G21" t="s">
        <v>27</v>
      </c>
    </row>
    <row r="22" spans="1:11" ht="15.75">
      <c r="A22" s="1" t="s">
        <v>36</v>
      </c>
      <c r="B22" s="23">
        <v>762042</v>
      </c>
      <c r="C22" s="4">
        <v>762041</v>
      </c>
      <c r="D22" s="15">
        <f>C22-B22</f>
        <v>-1</v>
      </c>
      <c r="E22" s="46">
        <v>761673</v>
      </c>
      <c r="F22" s="41">
        <f>E22+D22</f>
        <v>761672</v>
      </c>
      <c r="G22" t="s">
        <v>29</v>
      </c>
    </row>
    <row r="23" spans="1:11" ht="16.5" thickBot="1">
      <c r="A23" s="1" t="s">
        <v>37</v>
      </c>
      <c r="B23" s="23">
        <v>6001656</v>
      </c>
      <c r="C23" s="4">
        <v>6001656</v>
      </c>
      <c r="D23" s="15">
        <f>B23-C23</f>
        <v>0</v>
      </c>
      <c r="E23" s="46">
        <v>6003666</v>
      </c>
      <c r="F23" s="41">
        <f>E23+D23</f>
        <v>6003666</v>
      </c>
      <c r="G23" t="s">
        <v>28</v>
      </c>
    </row>
    <row r="24" spans="1:11">
      <c r="A24" s="21" t="s">
        <v>4</v>
      </c>
      <c r="B24" s="59"/>
      <c r="C24" s="5"/>
      <c r="D24" s="16"/>
      <c r="E24" s="47"/>
      <c r="F24" s="40"/>
    </row>
    <row r="25" spans="1:11" ht="15.75">
      <c r="A25" s="1" t="s">
        <v>36</v>
      </c>
      <c r="B25" s="23">
        <v>762042</v>
      </c>
      <c r="C25" s="4"/>
      <c r="D25" s="15"/>
      <c r="E25" s="46"/>
      <c r="F25" s="41">
        <f>E25+D25</f>
        <v>0</v>
      </c>
    </row>
    <row r="26" spans="1:11" ht="16.5" thickBot="1">
      <c r="A26" s="1" t="s">
        <v>37</v>
      </c>
      <c r="B26" s="23">
        <v>6001656</v>
      </c>
      <c r="C26" s="9"/>
      <c r="D26" s="17"/>
      <c r="E26" s="48"/>
      <c r="F26" s="42">
        <f>E26+D26</f>
        <v>0</v>
      </c>
      <c r="K26" s="70"/>
    </row>
    <row r="27" spans="1:11">
      <c r="A27" s="61" t="s">
        <v>4</v>
      </c>
      <c r="B27" s="59"/>
      <c r="C27" s="5"/>
      <c r="D27" s="18"/>
      <c r="E27" s="10"/>
      <c r="F27" s="43"/>
      <c r="K27" s="70"/>
    </row>
    <row r="28" spans="1:11" ht="15.75">
      <c r="A28" s="1" t="s">
        <v>36</v>
      </c>
      <c r="B28" s="24">
        <v>760560</v>
      </c>
      <c r="C28" s="6"/>
      <c r="D28" s="19"/>
      <c r="E28" s="11"/>
      <c r="F28" s="44"/>
    </row>
    <row r="29" spans="1:11" ht="16.5" thickBot="1">
      <c r="A29" s="1" t="s">
        <v>37</v>
      </c>
      <c r="B29" s="25">
        <v>6001656</v>
      </c>
      <c r="C29" s="7"/>
      <c r="D29" s="62"/>
      <c r="E29" s="63"/>
      <c r="F29" s="64"/>
    </row>
    <row r="30" spans="1:11">
      <c r="A30" s="61" t="s">
        <v>4</v>
      </c>
      <c r="B30" s="59"/>
      <c r="C30" s="5"/>
      <c r="D30" s="18"/>
      <c r="E30" s="10"/>
      <c r="F30" s="43"/>
    </row>
    <row r="31" spans="1:11" ht="15.75">
      <c r="A31" s="1" t="s">
        <v>36</v>
      </c>
      <c r="B31" s="24">
        <v>760560</v>
      </c>
      <c r="C31" s="6"/>
      <c r="D31" s="19"/>
      <c r="E31" s="11"/>
      <c r="F31" s="44"/>
    </row>
    <row r="32" spans="1:11" ht="16.5" thickBot="1">
      <c r="A32" s="1" t="s">
        <v>37</v>
      </c>
      <c r="B32" s="25">
        <v>6001656</v>
      </c>
      <c r="C32" s="7"/>
      <c r="D32" s="62"/>
      <c r="E32" s="63"/>
      <c r="F32" s="64"/>
    </row>
    <row r="33" spans="1:6">
      <c r="A33" s="61" t="s">
        <v>4</v>
      </c>
      <c r="B33" s="59"/>
      <c r="C33" s="5"/>
      <c r="D33" s="18"/>
      <c r="E33" s="10"/>
      <c r="F33" s="43"/>
    </row>
    <row r="34" spans="1:6" ht="15.75">
      <c r="A34" s="1" t="s">
        <v>36</v>
      </c>
      <c r="B34" s="24">
        <v>760560</v>
      </c>
      <c r="C34" s="6"/>
      <c r="D34" s="19"/>
      <c r="E34" s="11"/>
      <c r="F34" s="44"/>
    </row>
    <row r="35" spans="1:6" ht="16.5" thickBot="1">
      <c r="A35" s="1" t="s">
        <v>37</v>
      </c>
      <c r="B35" s="60">
        <v>6001656</v>
      </c>
      <c r="C35" s="8"/>
      <c r="D35" s="20"/>
      <c r="E35" s="12"/>
      <c r="F35" s="45"/>
    </row>
    <row r="36" spans="1:6" ht="15.75" thickTop="1"/>
  </sheetData>
  <hyperlinks>
    <hyperlink ref="C9" r:id="rId1" display="(Convert from valid LatLong if reqd.)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4"/>
  <sheetViews>
    <sheetView zoomScale="70" zoomScaleNormal="70" workbookViewId="0">
      <selection activeCell="M24" sqref="M24"/>
    </sheetView>
  </sheetViews>
  <sheetFormatPr defaultRowHeight="15"/>
  <cols>
    <col min="1" max="1" width="11.42578125" customWidth="1"/>
    <col min="2" max="2" width="24.7109375" customWidth="1"/>
    <col min="3" max="3" width="26.42578125" customWidth="1"/>
    <col min="4" max="4" width="29.7109375" customWidth="1"/>
    <col min="5" max="5" width="31.7109375" bestFit="1" customWidth="1"/>
    <col min="6" max="6" width="38" customWidth="1"/>
    <col min="7" max="7" width="37.5703125" customWidth="1"/>
    <col min="8" max="9" width="24.85546875" customWidth="1"/>
    <col min="10" max="10" width="26.5703125" customWidth="1"/>
    <col min="11" max="11" width="9.28515625" customWidth="1"/>
    <col min="13" max="13" width="17.5703125" customWidth="1"/>
  </cols>
  <sheetData>
    <row r="2" spans="1:12" ht="18.75">
      <c r="C2" s="68"/>
      <c r="D2" s="98" t="s">
        <v>46</v>
      </c>
    </row>
    <row r="3" spans="1:12" ht="15.75">
      <c r="B3" s="89" t="s">
        <v>45</v>
      </c>
      <c r="C3" s="68" t="s">
        <v>48</v>
      </c>
      <c r="D3" s="89"/>
      <c r="E3" s="89"/>
      <c r="G3" s="68"/>
    </row>
    <row r="4" spans="1:12" ht="15.75">
      <c r="B4" s="89" t="s">
        <v>22</v>
      </c>
      <c r="C4" s="68" t="s">
        <v>49</v>
      </c>
      <c r="D4" s="89"/>
      <c r="E4" s="89"/>
      <c r="G4" s="67"/>
    </row>
    <row r="5" spans="1:12">
      <c r="C5" s="69" t="s">
        <v>47</v>
      </c>
      <c r="D5" s="89"/>
      <c r="E5" s="89"/>
      <c r="F5" s="87" t="s">
        <v>41</v>
      </c>
      <c r="G5" s="67"/>
    </row>
    <row r="6" spans="1:12" ht="15.75" thickBot="1">
      <c r="B6" s="75" t="s">
        <v>39</v>
      </c>
      <c r="C6" s="78"/>
      <c r="D6" s="78"/>
      <c r="F6" s="88" t="s">
        <v>38</v>
      </c>
      <c r="G6" s="69"/>
    </row>
    <row r="7" spans="1:12" ht="16.5" thickTop="1">
      <c r="A7" s="72" t="s">
        <v>4</v>
      </c>
      <c r="B7" s="79" t="s">
        <v>35</v>
      </c>
      <c r="C7" s="79" t="s">
        <v>35</v>
      </c>
      <c r="D7" s="79" t="s">
        <v>35</v>
      </c>
      <c r="E7" s="79" t="s">
        <v>15</v>
      </c>
      <c r="F7" s="79" t="s">
        <v>15</v>
      </c>
      <c r="G7" s="80" t="s">
        <v>15</v>
      </c>
      <c r="H7" s="80" t="s">
        <v>15</v>
      </c>
      <c r="I7" s="80" t="s">
        <v>15</v>
      </c>
      <c r="J7" s="80" t="s">
        <v>15</v>
      </c>
      <c r="K7" s="82"/>
      <c r="L7" s="71" t="s">
        <v>30</v>
      </c>
    </row>
    <row r="8" spans="1:12">
      <c r="A8" s="74" t="s">
        <v>36</v>
      </c>
      <c r="B8" s="91">
        <f>$F$20-(4*$M$20)</f>
        <v>749675</v>
      </c>
      <c r="C8" s="91">
        <f>$F$20-(3*$M$20)</f>
        <v>752075</v>
      </c>
      <c r="D8" s="91">
        <f>$F$20-(2*$M$20)</f>
        <v>754475</v>
      </c>
      <c r="E8" s="91">
        <f>$F$20-(1*$M$20)</f>
        <v>756875</v>
      </c>
      <c r="F8" s="91">
        <f>$F$20</f>
        <v>759275</v>
      </c>
      <c r="G8" s="91">
        <f>$F$20+(1*$M$20)</f>
        <v>761675</v>
      </c>
      <c r="H8" s="91">
        <f>$F$20+(2*$M$20)</f>
        <v>764075</v>
      </c>
      <c r="I8" s="91">
        <f>$F$20+(3*$M$20)</f>
        <v>766475</v>
      </c>
      <c r="J8" s="91">
        <f>$F$20+(4*$M$20)</f>
        <v>768875</v>
      </c>
      <c r="K8" s="83"/>
    </row>
    <row r="9" spans="1:12" ht="15.75" thickBot="1">
      <c r="A9" s="73" t="s">
        <v>37</v>
      </c>
      <c r="B9" s="92">
        <f t="shared" ref="B9:J9" si="0">$F$21+(4*$M$21)</f>
        <v>6018093</v>
      </c>
      <c r="C9" s="92">
        <f t="shared" si="0"/>
        <v>6018093</v>
      </c>
      <c r="D9" s="92">
        <f t="shared" si="0"/>
        <v>6018093</v>
      </c>
      <c r="E9" s="92">
        <f t="shared" si="0"/>
        <v>6018093</v>
      </c>
      <c r="F9" s="92">
        <f t="shared" si="0"/>
        <v>6018093</v>
      </c>
      <c r="G9" s="92">
        <f t="shared" si="0"/>
        <v>6018093</v>
      </c>
      <c r="H9" s="92">
        <f t="shared" si="0"/>
        <v>6018093</v>
      </c>
      <c r="I9" s="92">
        <f t="shared" si="0"/>
        <v>6018093</v>
      </c>
      <c r="J9" s="92">
        <f t="shared" si="0"/>
        <v>6018093</v>
      </c>
      <c r="K9" s="83"/>
    </row>
    <row r="10" spans="1:12" ht="15.75" thickTop="1">
      <c r="A10" s="72" t="s">
        <v>4</v>
      </c>
      <c r="B10" s="79" t="s">
        <v>35</v>
      </c>
      <c r="C10" s="79" t="s">
        <v>35</v>
      </c>
      <c r="D10" s="79" t="s">
        <v>35</v>
      </c>
      <c r="E10" s="79" t="s">
        <v>15</v>
      </c>
      <c r="F10" s="79" t="s">
        <v>15</v>
      </c>
      <c r="G10" s="80" t="s">
        <v>15</v>
      </c>
      <c r="H10" s="80" t="s">
        <v>15</v>
      </c>
      <c r="I10" s="80" t="s">
        <v>15</v>
      </c>
      <c r="J10" s="80" t="s">
        <v>15</v>
      </c>
      <c r="K10" s="82"/>
    </row>
    <row r="11" spans="1:12">
      <c r="A11" s="74" t="s">
        <v>36</v>
      </c>
      <c r="B11" s="91">
        <f>$F$20-(4*$M$20)</f>
        <v>749675</v>
      </c>
      <c r="C11" s="91">
        <f>$F$20-(3*$M$20)</f>
        <v>752075</v>
      </c>
      <c r="D11" s="91">
        <f>$F$20-(2*$M$20)</f>
        <v>754475</v>
      </c>
      <c r="E11" s="91">
        <f>$F$20-(1*$M$20)</f>
        <v>756875</v>
      </c>
      <c r="F11" s="91">
        <f>$F$20</f>
        <v>759275</v>
      </c>
      <c r="G11" s="91">
        <f>$F$20+(1*$M$20)</f>
        <v>761675</v>
      </c>
      <c r="H11" s="91">
        <f>$F$20+(2*$M$20)</f>
        <v>764075</v>
      </c>
      <c r="I11" s="91">
        <f>$F$20+(3*$M$20)</f>
        <v>766475</v>
      </c>
      <c r="J11" s="91">
        <f>$F$20+(4*$M$20)</f>
        <v>768875</v>
      </c>
      <c r="K11" s="83"/>
    </row>
    <row r="12" spans="1:12" ht="15.75" thickBot="1">
      <c r="A12" s="73" t="s">
        <v>37</v>
      </c>
      <c r="B12" s="92">
        <f t="shared" ref="B12:J12" si="1">$F$21+(3*$M$21)</f>
        <v>6014493</v>
      </c>
      <c r="C12" s="92">
        <f t="shared" si="1"/>
        <v>6014493</v>
      </c>
      <c r="D12" s="92">
        <f t="shared" si="1"/>
        <v>6014493</v>
      </c>
      <c r="E12" s="92">
        <f t="shared" si="1"/>
        <v>6014493</v>
      </c>
      <c r="F12" s="92">
        <f t="shared" si="1"/>
        <v>6014493</v>
      </c>
      <c r="G12" s="92">
        <f t="shared" si="1"/>
        <v>6014493</v>
      </c>
      <c r="H12" s="92">
        <f t="shared" si="1"/>
        <v>6014493</v>
      </c>
      <c r="I12" s="92">
        <f t="shared" si="1"/>
        <v>6014493</v>
      </c>
      <c r="J12" s="92">
        <f t="shared" si="1"/>
        <v>6014493</v>
      </c>
      <c r="K12" s="83"/>
    </row>
    <row r="13" spans="1:12" ht="15.75" thickTop="1">
      <c r="A13" s="72" t="s">
        <v>4</v>
      </c>
      <c r="B13" s="79" t="s">
        <v>35</v>
      </c>
      <c r="C13" s="79" t="s">
        <v>35</v>
      </c>
      <c r="D13" s="79" t="s">
        <v>35</v>
      </c>
      <c r="E13" s="79" t="s">
        <v>15</v>
      </c>
      <c r="F13" s="79" t="s">
        <v>15</v>
      </c>
      <c r="G13" s="80" t="s">
        <v>15</v>
      </c>
      <c r="H13" s="80" t="s">
        <v>15</v>
      </c>
      <c r="I13" s="80" t="s">
        <v>15</v>
      </c>
      <c r="J13" s="80" t="s">
        <v>15</v>
      </c>
      <c r="K13" s="82"/>
    </row>
    <row r="14" spans="1:12">
      <c r="A14" s="74" t="s">
        <v>36</v>
      </c>
      <c r="B14" s="91">
        <f>$F$20-(4*$M$20)</f>
        <v>749675</v>
      </c>
      <c r="C14" s="91">
        <f>$F$20-(3*$M$20)</f>
        <v>752075</v>
      </c>
      <c r="D14" s="91">
        <f>$F$20-(2*$M$20)</f>
        <v>754475</v>
      </c>
      <c r="E14" s="91">
        <f>$F$20-(1*$M$20)</f>
        <v>756875</v>
      </c>
      <c r="F14" s="91">
        <f>$F$20</f>
        <v>759275</v>
      </c>
      <c r="G14" s="91">
        <f>$F$20+(1*$M$20)</f>
        <v>761675</v>
      </c>
      <c r="H14" s="91">
        <f>$F$20+(2*$M$20)</f>
        <v>764075</v>
      </c>
      <c r="I14" s="91">
        <f>$F$20+(3*$M$20)</f>
        <v>766475</v>
      </c>
      <c r="J14" s="91">
        <f>$F$20+(4*$M$20)</f>
        <v>768875</v>
      </c>
      <c r="K14" s="83"/>
    </row>
    <row r="15" spans="1:12" ht="15.75" thickBot="1">
      <c r="A15" s="73" t="s">
        <v>37</v>
      </c>
      <c r="B15" s="92">
        <f t="shared" ref="B15:J15" si="2">$F$21+(2*$M$21)</f>
        <v>6010893</v>
      </c>
      <c r="C15" s="92">
        <f t="shared" si="2"/>
        <v>6010893</v>
      </c>
      <c r="D15" s="92">
        <f t="shared" si="2"/>
        <v>6010893</v>
      </c>
      <c r="E15" s="92">
        <f t="shared" si="2"/>
        <v>6010893</v>
      </c>
      <c r="F15" s="92">
        <f t="shared" si="2"/>
        <v>6010893</v>
      </c>
      <c r="G15" s="92">
        <f t="shared" si="2"/>
        <v>6010893</v>
      </c>
      <c r="H15" s="92">
        <f t="shared" si="2"/>
        <v>6010893</v>
      </c>
      <c r="I15" s="92">
        <f t="shared" si="2"/>
        <v>6010893</v>
      </c>
      <c r="J15" s="92">
        <f t="shared" si="2"/>
        <v>6010893</v>
      </c>
      <c r="K15" s="83"/>
    </row>
    <row r="16" spans="1:12" ht="15.75" thickTop="1">
      <c r="A16" s="72" t="s">
        <v>4</v>
      </c>
      <c r="B16" s="79" t="s">
        <v>35</v>
      </c>
      <c r="C16" s="79" t="s">
        <v>35</v>
      </c>
      <c r="D16" s="90" t="s">
        <v>50</v>
      </c>
      <c r="E16" s="90" t="s">
        <v>51</v>
      </c>
      <c r="F16" s="90" t="s">
        <v>52</v>
      </c>
      <c r="G16" s="90" t="s">
        <v>53</v>
      </c>
      <c r="H16" s="80" t="s">
        <v>15</v>
      </c>
      <c r="I16" s="80" t="s">
        <v>15</v>
      </c>
      <c r="J16" s="80" t="s">
        <v>15</v>
      </c>
      <c r="K16" s="82"/>
    </row>
    <row r="17" spans="1:14">
      <c r="A17" s="74" t="s">
        <v>36</v>
      </c>
      <c r="B17" s="91">
        <f>$F$20-(4*$M$20)</f>
        <v>749675</v>
      </c>
      <c r="C17" s="91">
        <f>$F$20-(3*$M$20)</f>
        <v>752075</v>
      </c>
      <c r="D17" s="91">
        <f>$F$20-(2*$M$20)</f>
        <v>754475</v>
      </c>
      <c r="E17" s="91">
        <f>$F$20-(1*$M$20)</f>
        <v>756875</v>
      </c>
      <c r="F17" s="91">
        <f>$F$20</f>
        <v>759275</v>
      </c>
      <c r="G17" s="91">
        <f>$F$20+(1*$M$20)</f>
        <v>761675</v>
      </c>
      <c r="H17" s="91">
        <f>$F$20+(2*$M$20)</f>
        <v>764075</v>
      </c>
      <c r="I17" s="91">
        <f>$F$20+(3*$M$20)</f>
        <v>766475</v>
      </c>
      <c r="J17" s="91">
        <f>$F$20+(4*$M$20)</f>
        <v>768875</v>
      </c>
      <c r="K17" s="83"/>
    </row>
    <row r="18" spans="1:14" ht="15.75" thickBot="1">
      <c r="A18" s="73" t="s">
        <v>37</v>
      </c>
      <c r="B18" s="92">
        <f t="shared" ref="B18:J18" si="3">$F$21+(1*$M$21)</f>
        <v>6007293</v>
      </c>
      <c r="C18" s="92">
        <f t="shared" si="3"/>
        <v>6007293</v>
      </c>
      <c r="D18" s="92">
        <f t="shared" si="3"/>
        <v>6007293</v>
      </c>
      <c r="E18" s="92">
        <f t="shared" si="3"/>
        <v>6007293</v>
      </c>
      <c r="F18" s="92">
        <f t="shared" si="3"/>
        <v>6007293</v>
      </c>
      <c r="G18" s="92">
        <f t="shared" si="3"/>
        <v>6007293</v>
      </c>
      <c r="H18" s="92">
        <f t="shared" si="3"/>
        <v>6007293</v>
      </c>
      <c r="I18" s="92">
        <f t="shared" si="3"/>
        <v>6007293</v>
      </c>
      <c r="J18" s="92">
        <f t="shared" si="3"/>
        <v>6007293</v>
      </c>
      <c r="K18" s="83"/>
    </row>
    <row r="19" spans="1:14" ht="16.5" thickTop="1" thickBot="1">
      <c r="A19" s="72" t="s">
        <v>4</v>
      </c>
      <c r="B19" s="76" t="s">
        <v>35</v>
      </c>
      <c r="C19" s="79" t="s">
        <v>35</v>
      </c>
      <c r="D19" s="90" t="s">
        <v>35</v>
      </c>
      <c r="E19" s="90" t="s">
        <v>44</v>
      </c>
      <c r="F19" s="90" t="s">
        <v>34</v>
      </c>
      <c r="G19" s="90" t="s">
        <v>19</v>
      </c>
      <c r="H19" s="80" t="s">
        <v>15</v>
      </c>
      <c r="I19" s="80" t="s">
        <v>15</v>
      </c>
      <c r="J19" s="80" t="s">
        <v>15</v>
      </c>
      <c r="K19" s="84"/>
      <c r="L19" s="97" t="s">
        <v>54</v>
      </c>
      <c r="M19" s="81"/>
    </row>
    <row r="20" spans="1:14" ht="18.75">
      <c r="A20" s="74" t="s">
        <v>36</v>
      </c>
      <c r="B20" s="91">
        <f>$F$20-(4*$M$20)</f>
        <v>749675</v>
      </c>
      <c r="C20" s="91">
        <f>$F$20-(3*$M$20)</f>
        <v>752075</v>
      </c>
      <c r="D20" s="91">
        <f>$F$20-(2*$M$20)</f>
        <v>754475</v>
      </c>
      <c r="E20" s="91">
        <f>$F$20-(1*$M$20)</f>
        <v>756875</v>
      </c>
      <c r="F20" s="93">
        <v>759275</v>
      </c>
      <c r="G20" s="91">
        <f>$F$20+(1*$M$20)</f>
        <v>761675</v>
      </c>
      <c r="H20" s="91">
        <f>$F$20+(2*$M$20)</f>
        <v>764075</v>
      </c>
      <c r="I20" s="91">
        <f>$F$20+(3*$M$20)</f>
        <v>766475</v>
      </c>
      <c r="J20" s="91">
        <f>$F$20+(4*$M$20)</f>
        <v>768875</v>
      </c>
      <c r="K20" s="83"/>
      <c r="L20" s="95" t="s">
        <v>42</v>
      </c>
      <c r="M20" s="85">
        <v>2400</v>
      </c>
    </row>
    <row r="21" spans="1:14" ht="19.5" thickBot="1">
      <c r="A21" s="73" t="s">
        <v>37</v>
      </c>
      <c r="B21" s="92">
        <f>$F$21</f>
        <v>6003693</v>
      </c>
      <c r="C21" s="92">
        <f>$F$21</f>
        <v>6003693</v>
      </c>
      <c r="D21" s="92">
        <f>$F$21</f>
        <v>6003693</v>
      </c>
      <c r="E21" s="92">
        <f>$F$21</f>
        <v>6003693</v>
      </c>
      <c r="F21" s="94">
        <v>6003693</v>
      </c>
      <c r="G21" s="92">
        <f>$F$21</f>
        <v>6003693</v>
      </c>
      <c r="H21" s="92">
        <f>$F$21</f>
        <v>6003693</v>
      </c>
      <c r="I21" s="92">
        <f>$F$21</f>
        <v>6003693</v>
      </c>
      <c r="J21" s="92">
        <f>$F$21</f>
        <v>6003693</v>
      </c>
      <c r="K21" s="83"/>
      <c r="L21" s="96" t="s">
        <v>43</v>
      </c>
      <c r="M21" s="86">
        <v>3600</v>
      </c>
    </row>
    <row r="22" spans="1:14" ht="15.75" thickTop="1">
      <c r="A22" s="72" t="s">
        <v>4</v>
      </c>
      <c r="B22" s="79" t="s">
        <v>35</v>
      </c>
      <c r="C22" s="79" t="s">
        <v>35</v>
      </c>
      <c r="D22" s="79" t="s">
        <v>35</v>
      </c>
      <c r="E22" s="79" t="s">
        <v>15</v>
      </c>
      <c r="F22" s="79" t="s">
        <v>34</v>
      </c>
      <c r="G22" s="80" t="s">
        <v>15</v>
      </c>
      <c r="H22" s="80" t="s">
        <v>15</v>
      </c>
      <c r="I22" s="80" t="s">
        <v>15</v>
      </c>
      <c r="J22" s="80" t="s">
        <v>15</v>
      </c>
      <c r="K22" s="82"/>
    </row>
    <row r="23" spans="1:14">
      <c r="A23" s="74" t="s">
        <v>36</v>
      </c>
      <c r="B23" s="91">
        <f>$F$20-(4*$M$20)</f>
        <v>749675</v>
      </c>
      <c r="C23" s="91">
        <f>$F$20-(3*$M$20)</f>
        <v>752075</v>
      </c>
      <c r="D23" s="91">
        <f>$F$20-(2*$M$20)</f>
        <v>754475</v>
      </c>
      <c r="E23" s="91">
        <f>$F$20-(1*$M$20)</f>
        <v>756875</v>
      </c>
      <c r="F23" s="91">
        <f>$F$20</f>
        <v>759275</v>
      </c>
      <c r="G23" s="91">
        <f>$F$20+(1*$M$20)</f>
        <v>761675</v>
      </c>
      <c r="H23" s="91">
        <f>$F$20+(2*$M$20)</f>
        <v>764075</v>
      </c>
      <c r="I23" s="91">
        <f>$F$20+(3*$M$20)</f>
        <v>766475</v>
      </c>
      <c r="J23" s="91">
        <f>$F$20+(4*$M$20)</f>
        <v>768875</v>
      </c>
      <c r="K23" s="83"/>
    </row>
    <row r="24" spans="1:14" ht="15.75" thickBot="1">
      <c r="A24" s="73" t="s">
        <v>37</v>
      </c>
      <c r="B24" s="92">
        <f t="shared" ref="B24:J24" si="4">$F$21-(1*$M$21)</f>
        <v>6000093</v>
      </c>
      <c r="C24" s="92">
        <f t="shared" si="4"/>
        <v>6000093</v>
      </c>
      <c r="D24" s="92">
        <f t="shared" si="4"/>
        <v>6000093</v>
      </c>
      <c r="E24" s="92">
        <f t="shared" si="4"/>
        <v>6000093</v>
      </c>
      <c r="F24" s="92">
        <f t="shared" si="4"/>
        <v>6000093</v>
      </c>
      <c r="G24" s="92">
        <f t="shared" si="4"/>
        <v>6000093</v>
      </c>
      <c r="H24" s="92">
        <f t="shared" si="4"/>
        <v>6000093</v>
      </c>
      <c r="I24" s="92">
        <f t="shared" si="4"/>
        <v>6000093</v>
      </c>
      <c r="J24" s="92">
        <f t="shared" si="4"/>
        <v>6000093</v>
      </c>
      <c r="K24" s="83"/>
    </row>
    <row r="25" spans="1:14" ht="15.75" thickTop="1">
      <c r="A25" s="72" t="s">
        <v>4</v>
      </c>
      <c r="B25" s="79" t="s">
        <v>35</v>
      </c>
      <c r="C25" s="79" t="s">
        <v>35</v>
      </c>
      <c r="D25" s="79" t="s">
        <v>35</v>
      </c>
      <c r="E25" s="79" t="s">
        <v>15</v>
      </c>
      <c r="F25" s="79" t="s">
        <v>34</v>
      </c>
      <c r="G25" s="80" t="s">
        <v>15</v>
      </c>
      <c r="H25" s="80" t="s">
        <v>15</v>
      </c>
      <c r="I25" s="80" t="s">
        <v>15</v>
      </c>
      <c r="J25" s="80" t="s">
        <v>15</v>
      </c>
      <c r="K25" s="82"/>
    </row>
    <row r="26" spans="1:14">
      <c r="A26" s="74" t="s">
        <v>36</v>
      </c>
      <c r="B26" s="91">
        <f>$F$20-(4*$M$20)</f>
        <v>749675</v>
      </c>
      <c r="C26" s="91">
        <f>$F$20-(3*$M$20)</f>
        <v>752075</v>
      </c>
      <c r="D26" s="91">
        <f>$F$20-(2*$M$20)</f>
        <v>754475</v>
      </c>
      <c r="E26" s="91">
        <f>$F$20-(1*$M$20)</f>
        <v>756875</v>
      </c>
      <c r="F26" s="91">
        <f>$F$20</f>
        <v>759275</v>
      </c>
      <c r="G26" s="91">
        <f>$F$20+(1*$M$20)</f>
        <v>761675</v>
      </c>
      <c r="H26" s="91">
        <f>$F$20+(2*$M$20)</f>
        <v>764075</v>
      </c>
      <c r="I26" s="91">
        <f>$F$20+(3*$M$20)</f>
        <v>766475</v>
      </c>
      <c r="J26" s="91">
        <f>$F$20+(4*$M$20)</f>
        <v>768875</v>
      </c>
      <c r="K26" s="83"/>
    </row>
    <row r="27" spans="1:14" ht="15.75" thickBot="1">
      <c r="A27" s="73" t="s">
        <v>37</v>
      </c>
      <c r="B27" s="92">
        <f t="shared" ref="B27:J27" si="5">$F$21-(2*$M$21)</f>
        <v>5996493</v>
      </c>
      <c r="C27" s="92">
        <f t="shared" si="5"/>
        <v>5996493</v>
      </c>
      <c r="D27" s="92">
        <f t="shared" si="5"/>
        <v>5996493</v>
      </c>
      <c r="E27" s="92">
        <f t="shared" si="5"/>
        <v>5996493</v>
      </c>
      <c r="F27" s="92">
        <f t="shared" si="5"/>
        <v>5996493</v>
      </c>
      <c r="G27" s="92">
        <f t="shared" si="5"/>
        <v>5996493</v>
      </c>
      <c r="H27" s="92">
        <f t="shared" si="5"/>
        <v>5996493</v>
      </c>
      <c r="I27" s="92">
        <f t="shared" si="5"/>
        <v>5996493</v>
      </c>
      <c r="J27" s="92">
        <f t="shared" si="5"/>
        <v>5996493</v>
      </c>
      <c r="K27" s="83"/>
    </row>
    <row r="28" spans="1:14" ht="15.75" thickTop="1">
      <c r="A28" s="72" t="s">
        <v>4</v>
      </c>
      <c r="B28" s="79" t="s">
        <v>35</v>
      </c>
      <c r="C28" s="79" t="s">
        <v>35</v>
      </c>
      <c r="D28" s="79" t="s">
        <v>35</v>
      </c>
      <c r="E28" s="79" t="s">
        <v>15</v>
      </c>
      <c r="F28" s="79" t="s">
        <v>34</v>
      </c>
      <c r="G28" s="80" t="s">
        <v>15</v>
      </c>
      <c r="H28" s="80" t="s">
        <v>15</v>
      </c>
      <c r="I28" s="80" t="s">
        <v>15</v>
      </c>
      <c r="J28" s="80" t="s">
        <v>15</v>
      </c>
      <c r="K28" s="82"/>
    </row>
    <row r="29" spans="1:14">
      <c r="A29" s="74" t="s">
        <v>36</v>
      </c>
      <c r="B29" s="91">
        <f>$F$20-(4*$M$20)</f>
        <v>749675</v>
      </c>
      <c r="C29" s="91">
        <f>$F$20-(3*$M$20)</f>
        <v>752075</v>
      </c>
      <c r="D29" s="91">
        <f>$F$20-(2*$M$20)</f>
        <v>754475</v>
      </c>
      <c r="E29" s="91">
        <f>$F$20-(1*$M$20)</f>
        <v>756875</v>
      </c>
      <c r="F29" s="91">
        <f>$F$20</f>
        <v>759275</v>
      </c>
      <c r="G29" s="91">
        <f>$F$20+(1*$M$20)</f>
        <v>761675</v>
      </c>
      <c r="H29" s="91">
        <f>$F$20+(2*$M$20)</f>
        <v>764075</v>
      </c>
      <c r="I29" s="91">
        <f>$F$20+(3*$M$20)</f>
        <v>766475</v>
      </c>
      <c r="J29" s="91">
        <f>$F$20+(4*$M$20)</f>
        <v>768875</v>
      </c>
      <c r="K29" s="83"/>
    </row>
    <row r="30" spans="1:14" ht="15.75" thickBot="1">
      <c r="A30" s="73" t="s">
        <v>37</v>
      </c>
      <c r="B30" s="92">
        <f>$F$21-(3*$M$21)</f>
        <v>5992893</v>
      </c>
      <c r="C30" s="92">
        <f>$F$21-(3*$M$21)</f>
        <v>5992893</v>
      </c>
      <c r="D30" s="92">
        <f>$F$21-(3*$M$21)</f>
        <v>5992893</v>
      </c>
      <c r="E30" s="92">
        <f t="shared" ref="E30:J30" si="6">E27-(3*$M$21)</f>
        <v>5985693</v>
      </c>
      <c r="F30" s="92">
        <f t="shared" si="6"/>
        <v>5985693</v>
      </c>
      <c r="G30" s="92">
        <f t="shared" si="6"/>
        <v>5985693</v>
      </c>
      <c r="H30" s="92">
        <f t="shared" si="6"/>
        <v>5985693</v>
      </c>
      <c r="I30" s="92">
        <f t="shared" si="6"/>
        <v>5985693</v>
      </c>
      <c r="J30" s="92">
        <f t="shared" si="6"/>
        <v>5985693</v>
      </c>
      <c r="K30" s="83"/>
    </row>
    <row r="31" spans="1:14" ht="15.75" thickTop="1">
      <c r="A31" s="72" t="s">
        <v>4</v>
      </c>
      <c r="B31" s="79" t="s">
        <v>35</v>
      </c>
      <c r="C31" s="79" t="s">
        <v>35</v>
      </c>
      <c r="D31" s="79" t="s">
        <v>35</v>
      </c>
      <c r="E31" s="79" t="s">
        <v>15</v>
      </c>
      <c r="F31" s="79" t="s">
        <v>34</v>
      </c>
      <c r="G31" s="80" t="s">
        <v>15</v>
      </c>
      <c r="H31" s="80" t="s">
        <v>15</v>
      </c>
      <c r="I31" s="80" t="s">
        <v>15</v>
      </c>
      <c r="J31" s="80" t="s">
        <v>15</v>
      </c>
      <c r="K31" s="82"/>
    </row>
    <row r="32" spans="1:14">
      <c r="A32" s="74" t="s">
        <v>36</v>
      </c>
      <c r="B32" s="91">
        <f>$F$20-(4*$M$20)</f>
        <v>749675</v>
      </c>
      <c r="C32" s="91">
        <f>$F$20-(3*$M$20)</f>
        <v>752075</v>
      </c>
      <c r="D32" s="91">
        <f>$F$20-(2*$M$20)</f>
        <v>754475</v>
      </c>
      <c r="E32" s="91">
        <f>$F$20-(1*$M$20)</f>
        <v>756875</v>
      </c>
      <c r="F32" s="91">
        <f>$F$20</f>
        <v>759275</v>
      </c>
      <c r="G32" s="91">
        <f>$F$20+(1*$M$20)</f>
        <v>761675</v>
      </c>
      <c r="H32" s="91">
        <f>$F$20+(2*$M$20)</f>
        <v>764075</v>
      </c>
      <c r="I32" s="91">
        <f>$F$20+(3*$M$20)</f>
        <v>766475</v>
      </c>
      <c r="J32" s="91">
        <f>$F$20+(4*$M$20)</f>
        <v>768875</v>
      </c>
      <c r="K32" s="83"/>
      <c r="N32" s="77"/>
    </row>
    <row r="33" spans="1:11" ht="15.75" thickBot="1">
      <c r="A33" s="73" t="s">
        <v>37</v>
      </c>
      <c r="B33" s="92">
        <f t="shared" ref="B33:J33" si="7">$F$21-(4*$M$21)</f>
        <v>5989293</v>
      </c>
      <c r="C33" s="92">
        <f t="shared" si="7"/>
        <v>5989293</v>
      </c>
      <c r="D33" s="92">
        <f t="shared" si="7"/>
        <v>5989293</v>
      </c>
      <c r="E33" s="92">
        <f t="shared" si="7"/>
        <v>5989293</v>
      </c>
      <c r="F33" s="92">
        <f t="shared" si="7"/>
        <v>5989293</v>
      </c>
      <c r="G33" s="92">
        <f t="shared" si="7"/>
        <v>5989293</v>
      </c>
      <c r="H33" s="92">
        <f t="shared" si="7"/>
        <v>5989293</v>
      </c>
      <c r="I33" s="92">
        <f t="shared" si="7"/>
        <v>5989293</v>
      </c>
      <c r="J33" s="92">
        <f t="shared" si="7"/>
        <v>5989293</v>
      </c>
      <c r="K33" s="83"/>
    </row>
    <row r="34" spans="1:11">
      <c r="J34" s="77" t="s">
        <v>40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1, WorldFile_LocationAdjustor</vt:lpstr>
      <vt:lpstr>2. WorldFile_ImageTiler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 Technology</dc:creator>
  <cp:lastModifiedBy>SAR Technology</cp:lastModifiedBy>
  <dcterms:created xsi:type="dcterms:W3CDTF">2017-10-19T04:18:20Z</dcterms:created>
  <dcterms:modified xsi:type="dcterms:W3CDTF">2017-10-24T01:54:01Z</dcterms:modified>
</cp:coreProperties>
</file>